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chael Projects\NHIP project\"/>
    </mc:Choice>
  </mc:AlternateContent>
  <xr:revisionPtr revIDLastSave="0" documentId="13_ncr:1_{263DE782-224A-4AF0-965E-909E203377D8}" xr6:coauthVersionLast="45" xr6:coauthVersionMax="45" xr10:uidLastSave="{00000000-0000-0000-0000-000000000000}"/>
  <bookViews>
    <workbookView xWindow="-120" yWindow="-120" windowWidth="29040" windowHeight="15840" xr2:uid="{484CE823-1653-4785-9ADF-1218050EF756}"/>
  </bookViews>
  <sheets>
    <sheet name="ALL PERSONS" sheetId="1" r:id="rId1"/>
  </sheets>
  <definedNames>
    <definedName name="_xlnm.Print_Area" localSheetId="0">'ALL PERSONS'!$A$1:$H$26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7" i="1" s="1"/>
  <c r="E8" i="1"/>
  <c r="H21" i="1" l="1"/>
  <c r="H20" i="1"/>
  <c r="H19" i="1"/>
  <c r="H17" i="1"/>
  <c r="G17" i="1"/>
  <c r="G21" i="1" s="1"/>
  <c r="G20" i="1"/>
  <c r="G19" i="1"/>
  <c r="H16" i="1"/>
  <c r="G16" i="1"/>
  <c r="H12" i="1"/>
  <c r="G12" i="1"/>
  <c r="H11" i="1"/>
  <c r="H10" i="1"/>
  <c r="H9" i="1"/>
  <c r="H8" i="1"/>
  <c r="G8" i="1"/>
  <c r="H7" i="1"/>
  <c r="H6" i="1"/>
  <c r="H5" i="1"/>
  <c r="B16" i="1"/>
  <c r="B17" i="1" s="1"/>
  <c r="C12" i="1"/>
  <c r="B12" i="1"/>
  <c r="C8" i="1"/>
  <c r="B8" i="1"/>
  <c r="D8" i="1" s="1"/>
  <c r="D11" i="1"/>
  <c r="D10" i="1"/>
  <c r="D9" i="1"/>
  <c r="D7" i="1"/>
  <c r="D6" i="1"/>
  <c r="D5" i="1"/>
  <c r="B21" i="1" l="1"/>
  <c r="B19" i="1"/>
  <c r="B20" i="1"/>
  <c r="D12" i="1"/>
</calcChain>
</file>

<file path=xl/sharedStrings.xml><?xml version="1.0" encoding="utf-8"?>
<sst xmlns="http://schemas.openxmlformats.org/spreadsheetml/2006/main" count="55" uniqueCount="33">
  <si>
    <t>Total Permanent Supportive Housing</t>
  </si>
  <si>
    <t>Total Other Permanent Housing</t>
  </si>
  <si>
    <t>Total Rapid ReHousing</t>
  </si>
  <si>
    <t xml:space="preserve">    Total Permanent Housing</t>
  </si>
  <si>
    <t>Total Safe Haven</t>
  </si>
  <si>
    <t>Total Transitional Housing</t>
  </si>
  <si>
    <t>Total Emergency Housing</t>
  </si>
  <si>
    <t>Count</t>
  </si>
  <si>
    <t>Capacity</t>
  </si>
  <si>
    <t>% Capacity</t>
  </si>
  <si>
    <t xml:space="preserve">    Total Homeless Housing</t>
  </si>
  <si>
    <t>Unsheltered - RV</t>
  </si>
  <si>
    <t>Unsheltered - Other vehicle</t>
  </si>
  <si>
    <t xml:space="preserve">Unsheltered - Other   </t>
  </si>
  <si>
    <t>NA</t>
  </si>
  <si>
    <t>% Permanent Housing</t>
  </si>
  <si>
    <t xml:space="preserve">    Total Unsheltered</t>
  </si>
  <si>
    <t>% Housed (Permanent or Homeless Housing)</t>
  </si>
  <si>
    <t xml:space="preserve"> TOTAL CONTINUUM SERVICE POPULATION</t>
  </si>
  <si>
    <t>Date of Count</t>
  </si>
  <si>
    <t>Weather (F)</t>
  </si>
  <si>
    <t>Precipitation</t>
  </si>
  <si>
    <t>None</t>
  </si>
  <si>
    <t>Estimated Volunteers</t>
  </si>
  <si>
    <r>
      <t>41</t>
    </r>
    <r>
      <rPr>
        <sz val="12"/>
        <color theme="1"/>
        <rFont val="Calibri"/>
        <family val="2"/>
      </rPr>
      <t>˚</t>
    </r>
  </si>
  <si>
    <t>% Remaining Unhoused</t>
  </si>
  <si>
    <t>2020 Count</t>
  </si>
  <si>
    <t>Change</t>
  </si>
  <si>
    <t>38˚</t>
  </si>
  <si>
    <t>Drizzle</t>
  </si>
  <si>
    <t>2020 PIT COUNT COMPREHENSIVE SUMMARY (ALL PERSONS)</t>
  </si>
  <si>
    <t>DV Count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</si>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</sst>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D08F-F103-45CC-B647-20BB2AAE07AC}">
  <sheetPr>
    <pageSetUpPr fitToPage="1"/>
  </sheetPr>
  <dimension ref="A1:H26"/>
  <sheetViews>
    <sheetView tabSelected="1" workbookViewId="0">
      <selection activeCell="H5" sqref="H5"/>
    </sheetView>
  </sheetViews>
  <sheetFormatPr defaultRowHeight="25.5" customHeight="1" x14ac:dyDescent="0.25"/>
  <cols>
    <col min="1" max="1" width="40.85546875" style="1" customWidth="1"/>
    <col min="2" max="4" width="12.42578125" style="2" customWidth="1"/>
    <col min="5" max="5" width="12.42578125" style="13" customWidth="1"/>
    <col min="6" max="6" width="1.85546875" style="1" customWidth="1"/>
    <col min="7" max="7" width="10.85546875" style="2" customWidth="1"/>
    <col min="8" max="8" width="13.42578125" style="2" customWidth="1"/>
    <col min="9" max="9" width="2.7109375" style="1" customWidth="1"/>
    <col min="10" max="16384" width="9.140625" style="1"/>
  </cols>
  <sheetData>
    <row r="1" spans="1:8" ht="25.5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</row>
    <row r="2" spans="1:8" ht="25.5" customHeight="1" x14ac:dyDescent="0.25">
      <c r="A2" s="10"/>
      <c r="B2" s="10"/>
      <c r="C2" s="10"/>
      <c r="D2" s="10"/>
      <c r="E2" s="10"/>
    </row>
    <row r="3" spans="1:8" ht="25.5" customHeight="1" x14ac:dyDescent="0.25">
      <c r="A3" s="9"/>
      <c r="B3" s="18" t="s">
        <v>26</v>
      </c>
      <c r="C3" s="18"/>
      <c r="D3" s="18"/>
      <c r="E3" s="10"/>
      <c r="F3" s="9"/>
      <c r="G3" s="10">
        <v>2019</v>
      </c>
      <c r="H3" s="10" t="s">
        <v>32</v>
      </c>
    </row>
    <row r="4" spans="1:8" ht="25.5" customHeight="1" x14ac:dyDescent="0.25">
      <c r="A4" s="9"/>
      <c r="B4" s="10" t="s">
        <v>7</v>
      </c>
      <c r="C4" s="10" t="s">
        <v>8</v>
      </c>
      <c r="D4" s="10" t="s">
        <v>9</v>
      </c>
      <c r="E4" s="10" t="s">
        <v>31</v>
      </c>
      <c r="F4" s="9"/>
      <c r="G4" s="10" t="s">
        <v>7</v>
      </c>
      <c r="H4" s="10" t="s">
        <v>27</v>
      </c>
    </row>
    <row r="5" spans="1:8" ht="25.5" customHeight="1" x14ac:dyDescent="0.25">
      <c r="A5" s="1" t="s">
        <v>0</v>
      </c>
      <c r="B5" s="2">
        <v>244</v>
      </c>
      <c r="C5" s="2">
        <v>278</v>
      </c>
      <c r="D5" s="3">
        <f>B5/C5</f>
        <v>0.87769784172661869</v>
      </c>
      <c r="E5" s="19" t="s">
        <v>14</v>
      </c>
      <c r="G5" s="2">
        <v>221</v>
      </c>
      <c r="H5" s="3">
        <f>(B5-G5)/G5</f>
        <v>0.10407239819004525</v>
      </c>
    </row>
    <row r="6" spans="1:8" ht="25.5" customHeight="1" x14ac:dyDescent="0.25">
      <c r="A6" s="1" t="s">
        <v>1</v>
      </c>
      <c r="B6" s="2">
        <v>128</v>
      </c>
      <c r="C6" s="2">
        <v>133</v>
      </c>
      <c r="D6" s="3">
        <f t="shared" ref="D6:D11" si="0">B6/C6</f>
        <v>0.96240601503759393</v>
      </c>
      <c r="E6" s="19" t="s">
        <v>14</v>
      </c>
      <c r="G6" s="2">
        <v>125</v>
      </c>
      <c r="H6" s="3">
        <f t="shared" ref="H6:H12" si="1">(B6-G6)/G6</f>
        <v>2.4E-2</v>
      </c>
    </row>
    <row r="7" spans="1:8" ht="25.5" customHeight="1" x14ac:dyDescent="0.25">
      <c r="A7" s="1" t="s">
        <v>2</v>
      </c>
      <c r="B7" s="2">
        <v>255</v>
      </c>
      <c r="C7" s="2">
        <v>277</v>
      </c>
      <c r="D7" s="3">
        <f t="shared" si="0"/>
        <v>0.92057761732851984</v>
      </c>
      <c r="E7" s="19">
        <v>42</v>
      </c>
      <c r="G7" s="2">
        <v>198</v>
      </c>
      <c r="H7" s="3">
        <f t="shared" si="1"/>
        <v>0.2878787878787879</v>
      </c>
    </row>
    <row r="8" spans="1:8" ht="25.5" customHeight="1" x14ac:dyDescent="0.25">
      <c r="A8" s="4" t="s">
        <v>3</v>
      </c>
      <c r="B8" s="5">
        <f>SUM(B5:B7)</f>
        <v>627</v>
      </c>
      <c r="C8" s="5">
        <f>SUM(C5:C7)</f>
        <v>688</v>
      </c>
      <c r="D8" s="6">
        <f t="shared" si="0"/>
        <v>0.91133720930232553</v>
      </c>
      <c r="E8" s="5">
        <f>SUM(E5:E7)</f>
        <v>42</v>
      </c>
      <c r="G8" s="5">
        <f>SUM(G5:G7)</f>
        <v>544</v>
      </c>
      <c r="H8" s="6">
        <f t="shared" si="1"/>
        <v>0.15257352941176472</v>
      </c>
    </row>
    <row r="9" spans="1:8" ht="25.5" customHeight="1" x14ac:dyDescent="0.25">
      <c r="A9" s="1" t="s">
        <v>4</v>
      </c>
      <c r="B9" s="2">
        <v>12</v>
      </c>
      <c r="C9" s="2">
        <v>12</v>
      </c>
      <c r="D9" s="3">
        <f t="shared" si="0"/>
        <v>1</v>
      </c>
      <c r="E9" s="19" t="s">
        <v>14</v>
      </c>
      <c r="G9" s="2">
        <v>11</v>
      </c>
      <c r="H9" s="3">
        <f t="shared" si="1"/>
        <v>9.0909090909090912E-2</v>
      </c>
    </row>
    <row r="10" spans="1:8" ht="25.5" customHeight="1" x14ac:dyDescent="0.25">
      <c r="A10" s="1" t="s">
        <v>5</v>
      </c>
      <c r="B10" s="2">
        <v>98</v>
      </c>
      <c r="C10" s="2">
        <v>133</v>
      </c>
      <c r="D10" s="3">
        <f t="shared" si="0"/>
        <v>0.73684210526315785</v>
      </c>
      <c r="E10" s="19">
        <v>14</v>
      </c>
      <c r="G10" s="2">
        <v>101</v>
      </c>
      <c r="H10" s="3">
        <f t="shared" si="1"/>
        <v>-2.9702970297029702E-2</v>
      </c>
    </row>
    <row r="11" spans="1:8" ht="25.5" customHeight="1" x14ac:dyDescent="0.25">
      <c r="A11" s="1" t="s">
        <v>6</v>
      </c>
      <c r="B11" s="2">
        <v>456</v>
      </c>
      <c r="C11" s="2">
        <v>477</v>
      </c>
      <c r="D11" s="3">
        <f t="shared" si="0"/>
        <v>0.95597484276729561</v>
      </c>
      <c r="E11" s="19">
        <v>36</v>
      </c>
      <c r="G11" s="2">
        <v>466</v>
      </c>
      <c r="H11" s="3">
        <f t="shared" si="1"/>
        <v>-2.1459227467811159E-2</v>
      </c>
    </row>
    <row r="12" spans="1:8" ht="25.5" customHeight="1" x14ac:dyDescent="0.25">
      <c r="A12" s="4" t="s">
        <v>10</v>
      </c>
      <c r="B12" s="5">
        <f>SUM(B9:B11)</f>
        <v>566</v>
      </c>
      <c r="C12" s="5">
        <f>SUM(C9:C11)</f>
        <v>622</v>
      </c>
      <c r="D12" s="6">
        <f t="shared" ref="D12" si="2">B12/C12</f>
        <v>0.909967845659164</v>
      </c>
      <c r="E12" s="5">
        <f>SUM(E9:E11)</f>
        <v>50</v>
      </c>
      <c r="G12" s="5">
        <f>SUM(G9:G11)</f>
        <v>578</v>
      </c>
      <c r="H12" s="6">
        <f t="shared" si="1"/>
        <v>-2.0761245674740483E-2</v>
      </c>
    </row>
    <row r="13" spans="1:8" ht="25.5" customHeight="1" x14ac:dyDescent="0.25">
      <c r="A13" s="1" t="s">
        <v>11</v>
      </c>
      <c r="B13" s="2">
        <v>17</v>
      </c>
      <c r="C13" s="7" t="s">
        <v>14</v>
      </c>
      <c r="D13" s="7" t="s">
        <v>14</v>
      </c>
      <c r="E13" s="7" t="s">
        <v>14</v>
      </c>
      <c r="G13" s="7" t="s">
        <v>14</v>
      </c>
      <c r="H13" s="7" t="s">
        <v>14</v>
      </c>
    </row>
    <row r="14" spans="1:8" ht="25.5" customHeight="1" x14ac:dyDescent="0.25">
      <c r="A14" s="1" t="s">
        <v>12</v>
      </c>
      <c r="B14" s="2">
        <v>73</v>
      </c>
      <c r="C14" s="7" t="s">
        <v>14</v>
      </c>
      <c r="D14" s="7" t="s">
        <v>14</v>
      </c>
      <c r="E14" s="7" t="s">
        <v>14</v>
      </c>
      <c r="G14" s="7" t="s">
        <v>14</v>
      </c>
      <c r="H14" s="7" t="s">
        <v>14</v>
      </c>
    </row>
    <row r="15" spans="1:8" ht="25.5" customHeight="1" x14ac:dyDescent="0.25">
      <c r="A15" s="1" t="s">
        <v>13</v>
      </c>
      <c r="B15" s="2">
        <v>185</v>
      </c>
      <c r="C15" s="7" t="s">
        <v>14</v>
      </c>
      <c r="D15" s="7" t="s">
        <v>14</v>
      </c>
      <c r="E15" s="7" t="s">
        <v>14</v>
      </c>
      <c r="G15" s="2">
        <v>311</v>
      </c>
      <c r="H15" s="17" t="s">
        <v>14</v>
      </c>
    </row>
    <row r="16" spans="1:8" ht="25.5" customHeight="1" x14ac:dyDescent="0.25">
      <c r="A16" s="4" t="s">
        <v>16</v>
      </c>
      <c r="B16" s="5">
        <f>SUM(B13:B15)</f>
        <v>275</v>
      </c>
      <c r="C16" s="8" t="s">
        <v>14</v>
      </c>
      <c r="D16" s="8" t="s">
        <v>14</v>
      </c>
      <c r="E16" s="8" t="s">
        <v>14</v>
      </c>
      <c r="G16" s="5">
        <f>SUM(G13:G15)</f>
        <v>311</v>
      </c>
      <c r="H16" s="6">
        <f t="shared" ref="H16:H17" si="3">(B16-G16)/G16</f>
        <v>-0.1157556270096463</v>
      </c>
    </row>
    <row r="17" spans="1:8" ht="25.5" customHeight="1" x14ac:dyDescent="0.25">
      <c r="A17" s="9" t="s">
        <v>18</v>
      </c>
      <c r="B17" s="10">
        <f>B8+B12+B16</f>
        <v>1468</v>
      </c>
      <c r="C17" s="7" t="s">
        <v>14</v>
      </c>
      <c r="D17" s="7" t="s">
        <v>14</v>
      </c>
      <c r="E17" s="20">
        <f>E12+E8</f>
        <v>92</v>
      </c>
      <c r="G17" s="10">
        <f>G8+G12+G16</f>
        <v>1433</v>
      </c>
      <c r="H17" s="14">
        <f t="shared" si="3"/>
        <v>2.4424284717376135E-2</v>
      </c>
    </row>
    <row r="18" spans="1:8" ht="25.5" customHeight="1" x14ac:dyDescent="0.25">
      <c r="A18" s="9"/>
      <c r="B18" s="10"/>
      <c r="C18" s="16"/>
      <c r="D18" s="16"/>
      <c r="E18" s="16"/>
    </row>
    <row r="19" spans="1:8" ht="25.5" customHeight="1" x14ac:dyDescent="0.25">
      <c r="A19" s="9" t="s">
        <v>15</v>
      </c>
      <c r="B19" s="11">
        <f>B8/B17</f>
        <v>0.42711171662125341</v>
      </c>
      <c r="G19" s="11">
        <f>G8/G17</f>
        <v>0.37962316817864622</v>
      </c>
      <c r="H19" s="14">
        <f>B19-G19</f>
        <v>4.7488548442607192E-2</v>
      </c>
    </row>
    <row r="20" spans="1:8" ht="25.5" customHeight="1" x14ac:dyDescent="0.25">
      <c r="A20" s="9" t="s">
        <v>17</v>
      </c>
      <c r="B20" s="11">
        <f>(B8+B12)/B17</f>
        <v>0.81267029972752047</v>
      </c>
      <c r="G20" s="11">
        <f>(G8+G12)/G17</f>
        <v>0.78297278436845774</v>
      </c>
      <c r="H20" s="14">
        <f t="shared" ref="H20:H21" si="4">B20-G20</f>
        <v>2.9697515359062732E-2</v>
      </c>
    </row>
    <row r="21" spans="1:8" ht="25.5" customHeight="1" x14ac:dyDescent="0.25">
      <c r="A21" s="9" t="s">
        <v>25</v>
      </c>
      <c r="B21" s="11">
        <f>B16/B17</f>
        <v>0.18732970027247955</v>
      </c>
      <c r="G21" s="11">
        <f>G16/G17</f>
        <v>0.21702721563154223</v>
      </c>
      <c r="H21" s="14">
        <f t="shared" si="4"/>
        <v>-2.9697515359062676E-2</v>
      </c>
    </row>
    <row r="23" spans="1:8" ht="25.5" customHeight="1" x14ac:dyDescent="0.25">
      <c r="A23" s="1" t="s">
        <v>19</v>
      </c>
      <c r="B23" s="12">
        <v>43855</v>
      </c>
      <c r="H23" s="12">
        <v>43489</v>
      </c>
    </row>
    <row r="24" spans="1:8" ht="25.5" customHeight="1" x14ac:dyDescent="0.25">
      <c r="A24" s="1" t="s">
        <v>20</v>
      </c>
      <c r="B24" s="2" t="s">
        <v>24</v>
      </c>
      <c r="H24" s="15" t="s">
        <v>28</v>
      </c>
    </row>
    <row r="25" spans="1:8" ht="25.5" customHeight="1" x14ac:dyDescent="0.25">
      <c r="A25" s="1" t="s">
        <v>21</v>
      </c>
      <c r="B25" s="2" t="s">
        <v>22</v>
      </c>
      <c r="H25" s="2" t="s">
        <v>29</v>
      </c>
    </row>
    <row r="26" spans="1:8" ht="25.5" customHeight="1" x14ac:dyDescent="0.25">
      <c r="A26" s="1" t="s">
        <v>23</v>
      </c>
      <c r="B26" s="2">
        <v>120</v>
      </c>
      <c r="H26" s="2">
        <v>90</v>
      </c>
    </row>
  </sheetData>
  <mergeCells count="2">
    <mergeCell ref="B3:D3"/>
    <mergeCell ref="A1:H1"/>
  </mergeCells>
  <pageMargins left="0.7" right="0.7" top="0.75" bottom="0.75" header="0.3" footer="0.3"/>
  <pageSetup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PERSONS</vt:lpstr>
      <vt:lpstr>'ALL PERSONS'!Print_Area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2020-03-03T15:47:48Z</cp:lastPrinted>
  <dcterms:created xsi:type="dcterms:W3CDTF">2020-03-03T08:22:26Z</dcterms:created>
  <dcterms:modified xsi:type="dcterms:W3CDTF">2020-03-03T15:49:11Z</dcterms:modified>
</cp:coreProperties>
</file>